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<sst xmlns="http://schemas.openxmlformats.org/spreadsheetml/2006/main" count="113" uniqueCount="57">
  <si>
    <t>Design of One Way Slab</t>
  </si>
  <si>
    <t>Short Span</t>
  </si>
  <si>
    <t>Long Span</t>
  </si>
  <si>
    <t>fc'</t>
  </si>
  <si>
    <t>fy</t>
  </si>
  <si>
    <t>Thickness Coefficient</t>
  </si>
  <si>
    <t xml:space="preserve">      L     /</t>
  </si>
  <si>
    <t>inch</t>
  </si>
  <si>
    <t>L.L</t>
  </si>
  <si>
    <t>Self Weight</t>
  </si>
  <si>
    <t>ft</t>
  </si>
  <si>
    <t>lb/cft</t>
  </si>
  <si>
    <t>Imposed D.L</t>
  </si>
  <si>
    <t>D.L</t>
  </si>
  <si>
    <t>Imposed L.L</t>
  </si>
  <si>
    <t>Factored D.L</t>
  </si>
  <si>
    <t>Factored L.L</t>
  </si>
  <si>
    <t>Wu</t>
  </si>
  <si>
    <t>psf</t>
  </si>
  <si>
    <t>Exterior</t>
  </si>
  <si>
    <t>Mid Span</t>
  </si>
  <si>
    <t>Interior</t>
  </si>
  <si>
    <t>/</t>
  </si>
  <si>
    <t>Moments</t>
  </si>
  <si>
    <t>lb-ft</t>
  </si>
  <si>
    <t>Pmax. (row)</t>
  </si>
  <si>
    <t>ksf</t>
  </si>
  <si>
    <t>ksi</t>
  </si>
  <si>
    <t>d req.</t>
  </si>
  <si>
    <t>a</t>
  </si>
  <si>
    <t>As</t>
  </si>
  <si>
    <t>Effective Depth ( d )</t>
  </si>
  <si>
    <t>in x in</t>
  </si>
  <si>
    <t>in</t>
  </si>
  <si>
    <t>As (req.)</t>
  </si>
  <si>
    <t>Temperature Reinforcement</t>
  </si>
  <si>
    <t>Pmin. (row)</t>
  </si>
  <si>
    <t>Shear Check</t>
  </si>
  <si>
    <t>Vu</t>
  </si>
  <si>
    <t>kips</t>
  </si>
  <si>
    <t>Vc</t>
  </si>
  <si>
    <t>Phi Vc</t>
  </si>
  <si>
    <t xml:space="preserve">   Thickness Of Slab</t>
  </si>
  <si>
    <t xml:space="preserve">  Density of Concrete</t>
  </si>
  <si>
    <t xml:space="preserve"> Moment Coefficients</t>
  </si>
  <si>
    <t>Flexural Reinforcement</t>
  </si>
  <si>
    <t>&lt;</t>
  </si>
  <si>
    <t xml:space="preserve">      O.K</t>
  </si>
  <si>
    <t>Hence</t>
  </si>
  <si>
    <t>Bar # used</t>
  </si>
  <si>
    <t>X - Area</t>
  </si>
  <si>
    <t>Spacing</t>
  </si>
  <si>
    <t>Use Spacing</t>
  </si>
  <si>
    <t xml:space="preserve">        Use Spacing</t>
  </si>
  <si>
    <t>Use</t>
  </si>
  <si>
    <t>Inches</t>
  </si>
  <si>
    <t>Slab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</si>
</sst>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17"/>
      <name val="Arial"/>
      <family val="2"/>
    </font>
    <font>
      <b/>
      <u val="single"/>
      <sz val="12"/>
      <color indexed="10"/>
      <name val="Arial"/>
      <family val="2"/>
    </font>
    <font>
      <sz val="8"/>
      <name val="Arial"/>
      <family val="0"/>
    </font>
    <font>
      <b/>
      <u val="single"/>
      <sz val="12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7">
      <selection activeCell="J15" sqref="J15"/>
    </sheetView>
  </sheetViews>
  <sheetFormatPr defaultColWidth="9.140625" defaultRowHeight="12.75"/>
  <cols>
    <col min="1" max="1" width="13.140625" style="0" customWidth="1"/>
  </cols>
  <sheetData>
    <row r="1" spans="1:6" ht="15.75">
      <c r="A1" s="11" t="s">
        <v>0</v>
      </c>
      <c r="B1" s="4"/>
      <c r="C1" s="4"/>
      <c r="D1" s="6"/>
      <c r="E1" s="11"/>
      <c r="F1" s="4"/>
    </row>
    <row r="2" spans="1:6" ht="15.75">
      <c r="A2" s="20" t="s">
        <v>56</v>
      </c>
      <c r="B2" s="20">
        <v>15</v>
      </c>
      <c r="C2" s="4"/>
      <c r="D2" s="6"/>
      <c r="E2" s="11"/>
      <c r="F2" s="4"/>
    </row>
    <row r="3" spans="1:3" ht="12.75">
      <c r="A3" s="7" t="s">
        <v>1</v>
      </c>
      <c r="B3">
        <v>5</v>
      </c>
      <c r="C3" s="1" t="s">
        <v>10</v>
      </c>
    </row>
    <row r="4" spans="1:3" ht="12.75">
      <c r="A4" s="7" t="s">
        <v>2</v>
      </c>
      <c r="B4">
        <v>22</v>
      </c>
      <c r="C4" s="1" t="s">
        <v>10</v>
      </c>
    </row>
    <row r="5" spans="1:3" ht="12.75">
      <c r="A5" s="7" t="s">
        <v>3</v>
      </c>
      <c r="B5">
        <v>3</v>
      </c>
      <c r="C5" s="1" t="s">
        <v>27</v>
      </c>
    </row>
    <row r="6" spans="1:3" ht="12.75">
      <c r="A6" s="7" t="s">
        <v>4</v>
      </c>
      <c r="B6">
        <v>40</v>
      </c>
      <c r="C6" s="1" t="s">
        <v>27</v>
      </c>
    </row>
    <row r="7" spans="1:4" ht="12.75">
      <c r="A7" s="8" t="s">
        <v>5</v>
      </c>
      <c r="B7" s="8"/>
      <c r="C7" s="18" t="s">
        <v>6</v>
      </c>
      <c r="D7" s="13">
        <v>24</v>
      </c>
    </row>
    <row r="8" spans="1:4" ht="12.75">
      <c r="A8" s="9" t="s">
        <v>42</v>
      </c>
      <c r="B8" s="9"/>
      <c r="C8">
        <f>((B3*12)/D7)*(0.4+B6/100)</f>
        <v>2</v>
      </c>
      <c r="D8" s="1" t="s">
        <v>55</v>
      </c>
    </row>
    <row r="9" spans="2:8" ht="15">
      <c r="B9" s="12" t="s">
        <v>54</v>
      </c>
      <c r="C9" s="12">
        <v>6</v>
      </c>
      <c r="D9" s="12" t="s">
        <v>55</v>
      </c>
      <c r="E9" s="19" t="s">
        <v>31</v>
      </c>
      <c r="G9">
        <f>C9-1</f>
        <v>5</v>
      </c>
      <c r="H9" s="1" t="s">
        <v>7</v>
      </c>
    </row>
    <row r="10" spans="1:4" ht="12.75">
      <c r="A10" s="8" t="s">
        <v>43</v>
      </c>
      <c r="B10" s="8"/>
      <c r="C10" s="1">
        <v>150</v>
      </c>
      <c r="D10" s="1" t="s">
        <v>11</v>
      </c>
    </row>
    <row r="11" spans="1:3" ht="12.75">
      <c r="A11" t="s">
        <v>9</v>
      </c>
      <c r="B11">
        <f>((C9/12)*C10)</f>
        <v>75</v>
      </c>
      <c r="C11" s="1" t="s">
        <v>18</v>
      </c>
    </row>
    <row r="12" spans="1:3" ht="12.75">
      <c r="A12" s="7" t="s">
        <v>12</v>
      </c>
      <c r="B12">
        <v>30</v>
      </c>
      <c r="C12" s="1" t="s">
        <v>18</v>
      </c>
    </row>
    <row r="13" spans="1:3" ht="12.75">
      <c r="A13" s="7" t="s">
        <v>14</v>
      </c>
      <c r="B13">
        <v>60</v>
      </c>
      <c r="C13" s="1" t="s">
        <v>18</v>
      </c>
    </row>
    <row r="14" spans="1:3" ht="12.75">
      <c r="A14" t="s">
        <v>13</v>
      </c>
      <c r="B14">
        <f>B11+B12</f>
        <v>105</v>
      </c>
      <c r="C14" s="1" t="s">
        <v>18</v>
      </c>
    </row>
    <row r="15" spans="1:3" ht="12.75">
      <c r="A15" t="s">
        <v>8</v>
      </c>
      <c r="B15">
        <f>B13*1</f>
        <v>60</v>
      </c>
      <c r="C15" s="1" t="s">
        <v>18</v>
      </c>
    </row>
    <row r="16" spans="1:3" ht="12.75">
      <c r="A16" t="s">
        <v>15</v>
      </c>
      <c r="B16">
        <f>1.4*B14</f>
        <v>147</v>
      </c>
      <c r="C16" s="1" t="s">
        <v>18</v>
      </c>
    </row>
    <row r="17" spans="1:3" ht="12.75">
      <c r="A17" t="s">
        <v>16</v>
      </c>
      <c r="B17">
        <f>1.7*B15</f>
        <v>102</v>
      </c>
      <c r="C17" s="1" t="s">
        <v>18</v>
      </c>
    </row>
    <row r="18" spans="1:5" ht="12.75">
      <c r="A18" t="s">
        <v>17</v>
      </c>
      <c r="B18">
        <f>B16+B17</f>
        <v>249</v>
      </c>
      <c r="C18" s="1" t="s">
        <v>18</v>
      </c>
      <c r="D18">
        <f>B18/1000</f>
        <v>0.249</v>
      </c>
      <c r="E18" s="1" t="s">
        <v>26</v>
      </c>
    </row>
    <row r="19" spans="1:2" ht="12.75">
      <c r="A19" s="8" t="s">
        <v>44</v>
      </c>
      <c r="B19" s="8"/>
    </row>
    <row r="20" spans="3:9" ht="12.75">
      <c r="C20" s="7" t="s">
        <v>19</v>
      </c>
      <c r="F20" s="7" t="s">
        <v>20</v>
      </c>
      <c r="I20" s="7" t="s">
        <v>21</v>
      </c>
    </row>
    <row r="21" spans="2:10" ht="12.75">
      <c r="B21" s="13">
        <v>1</v>
      </c>
      <c r="C21" s="14" t="s">
        <v>22</v>
      </c>
      <c r="D21" s="15">
        <v>24</v>
      </c>
      <c r="E21" s="13">
        <v>1</v>
      </c>
      <c r="F21" s="5" t="s">
        <v>22</v>
      </c>
      <c r="G21" s="15">
        <v>14</v>
      </c>
      <c r="H21" s="13">
        <v>1</v>
      </c>
      <c r="I21" s="5" t="s">
        <v>22</v>
      </c>
      <c r="J21" s="15">
        <v>9</v>
      </c>
    </row>
    <row r="22" spans="1:10" ht="12.75">
      <c r="A22" s="13" t="s">
        <v>23</v>
      </c>
      <c r="C22">
        <f>D18*B3*B3*1/D21</f>
        <v>0.259375</v>
      </c>
      <c r="D22" s="1" t="s">
        <v>24</v>
      </c>
      <c r="F22">
        <f>D18*B3*B3*1/G21</f>
        <v>0.4446428571428572</v>
      </c>
      <c r="G22" s="1" t="s">
        <v>24</v>
      </c>
      <c r="I22">
        <f>D18*B3*B3*1/J21</f>
        <v>0.6916666666666668</v>
      </c>
      <c r="J22" s="1" t="s">
        <v>24</v>
      </c>
    </row>
    <row r="23" spans="1:2" ht="12.75">
      <c r="A23" s="7" t="s">
        <v>25</v>
      </c>
      <c r="B23">
        <v>0.0214</v>
      </c>
    </row>
    <row r="24" spans="1:3" ht="12.75">
      <c r="A24" s="5" t="s">
        <v>28</v>
      </c>
      <c r="B24" s="2">
        <f>SQRT((MAX(C22:F22:I22)*12)/(0.9*B23*B6*12*(1-0.59*B23*(B6/B5))))</f>
        <v>1.0390085462963297</v>
      </c>
      <c r="C24" s="10" t="s">
        <v>7</v>
      </c>
    </row>
    <row r="25" spans="1:3" ht="12.75">
      <c r="A25" s="7" t="s">
        <v>29</v>
      </c>
      <c r="B25">
        <v>1</v>
      </c>
      <c r="C25" s="1" t="s">
        <v>33</v>
      </c>
    </row>
    <row r="26" spans="1:3" ht="12.75">
      <c r="A26" s="1" t="s">
        <v>30</v>
      </c>
      <c r="B26">
        <f>(((MAX(C22:F22:I22))*12)/(0.9*B6*(G9-(B25/2))))</f>
        <v>0.051234567901234575</v>
      </c>
      <c r="C26" s="1" t="s">
        <v>32</v>
      </c>
    </row>
    <row r="27" spans="1:3" ht="12.75">
      <c r="A27" s="1" t="s">
        <v>29</v>
      </c>
      <c r="B27">
        <f>((B26*B6)/(0.85*B5*12))</f>
        <v>0.06697329137416284</v>
      </c>
      <c r="C27" s="1" t="s">
        <v>33</v>
      </c>
    </row>
    <row r="28" spans="1:3" ht="12.75">
      <c r="A28" s="1" t="s">
        <v>30</v>
      </c>
      <c r="B28">
        <f>(((MAX(C22:F22:I22))*12)/(0.9*B6*(G9-(B27/2))))</f>
        <v>0.04642201462225833</v>
      </c>
      <c r="C28" s="1" t="s">
        <v>32</v>
      </c>
    </row>
    <row r="29" spans="1:3" ht="12.75">
      <c r="A29" s="1" t="s">
        <v>29</v>
      </c>
      <c r="B29">
        <f>((B28*B6)/(0.85*B5*12))</f>
        <v>0.06068237205523966</v>
      </c>
      <c r="C29" s="1" t="s">
        <v>33</v>
      </c>
    </row>
    <row r="30" spans="1:3" ht="12.75">
      <c r="A30" s="1" t="s">
        <v>30</v>
      </c>
      <c r="B30">
        <f>(((MAX(C22:F22:I22))*12)/(0.9*B6*(G9-(B29/2))))</f>
        <v>0.046392632610379625</v>
      </c>
      <c r="C30" s="1" t="s">
        <v>32</v>
      </c>
    </row>
    <row r="31" spans="1:3" ht="12.75">
      <c r="A31" s="1" t="s">
        <v>29</v>
      </c>
      <c r="B31">
        <f>((B30*B6)/(0.85*B5*12))</f>
        <v>0.060643964196574675</v>
      </c>
      <c r="C31" s="1" t="s">
        <v>33</v>
      </c>
    </row>
    <row r="32" spans="1:3" ht="12.75">
      <c r="A32" s="1" t="s">
        <v>30</v>
      </c>
      <c r="B32">
        <f>(((MAX(C22:F22:I22))*12)/(0.9*B6*(G9-(B31/2))))</f>
        <v>0.046392453339039505</v>
      </c>
      <c r="C32" s="1" t="s">
        <v>32</v>
      </c>
    </row>
    <row r="34" ht="15.75">
      <c r="A34" s="11" t="s">
        <v>45</v>
      </c>
    </row>
    <row r="35" spans="3:9" ht="12.75">
      <c r="C35" s="5" t="s">
        <v>19</v>
      </c>
      <c r="F35" s="5" t="s">
        <v>20</v>
      </c>
      <c r="I35" s="5" t="s">
        <v>21</v>
      </c>
    </row>
    <row r="36" spans="2:10" ht="12.75">
      <c r="B36" s="13">
        <v>1</v>
      </c>
      <c r="C36" s="14" t="s">
        <v>22</v>
      </c>
      <c r="D36" s="15">
        <f>D21*1</f>
        <v>24</v>
      </c>
      <c r="E36" s="13">
        <v>1</v>
      </c>
      <c r="F36" s="5" t="s">
        <v>22</v>
      </c>
      <c r="G36" s="15">
        <f>G21*1</f>
        <v>14</v>
      </c>
      <c r="H36" s="13">
        <v>1</v>
      </c>
      <c r="I36" s="5" t="s">
        <v>22</v>
      </c>
      <c r="J36" s="15">
        <f>J21*1</f>
        <v>9</v>
      </c>
    </row>
    <row r="37" spans="1:10" ht="12.75">
      <c r="A37" s="1" t="s">
        <v>23</v>
      </c>
      <c r="C37">
        <f>D18*B3*B3*1/D21</f>
        <v>0.259375</v>
      </c>
      <c r="D37" s="1" t="s">
        <v>24</v>
      </c>
      <c r="F37">
        <f>D18*B3*B3*1/G21</f>
        <v>0.4446428571428572</v>
      </c>
      <c r="G37" s="1" t="s">
        <v>24</v>
      </c>
      <c r="I37">
        <f>D18*B3*B3*1/J21</f>
        <v>0.6916666666666668</v>
      </c>
      <c r="J37" s="1" t="s">
        <v>24</v>
      </c>
    </row>
    <row r="38" spans="1:10" ht="12.75">
      <c r="A38" s="1" t="s">
        <v>34</v>
      </c>
      <c r="C38">
        <f>((C37*12)/(0.9*B6*(G9-(B31/2))))</f>
        <v>0.017397170002139816</v>
      </c>
      <c r="D38" s="1" t="s">
        <v>32</v>
      </c>
      <c r="F38">
        <f>((F37*12)/(0.9*B6*(G9-(B31/2))))</f>
        <v>0.029823720003668255</v>
      </c>
      <c r="G38" s="1" t="s">
        <v>32</v>
      </c>
      <c r="I38">
        <f>((I37*12)/(0.9*B6*(G9-(B31/2))))</f>
        <v>0.046392453339039505</v>
      </c>
      <c r="J38" s="1" t="s">
        <v>32</v>
      </c>
    </row>
    <row r="39" spans="1:5" ht="15">
      <c r="A39" s="12" t="s">
        <v>49</v>
      </c>
      <c r="B39" s="12">
        <v>3</v>
      </c>
      <c r="D39" s="1" t="s">
        <v>50</v>
      </c>
      <c r="E39">
        <f>(3.1428571/4)*(B39/8)*(B39/8)</f>
        <v>0.11049106992187499</v>
      </c>
    </row>
    <row r="40" spans="1:10" ht="12.75">
      <c r="A40" s="1" t="s">
        <v>51</v>
      </c>
      <c r="C40">
        <f>(12/C38)*E39</f>
        <v>76.21313345213146</v>
      </c>
      <c r="D40" s="1" t="s">
        <v>55</v>
      </c>
      <c r="F40">
        <f>(12/F38)*E39</f>
        <v>44.45766118041002</v>
      </c>
      <c r="G40" s="1" t="s">
        <v>55</v>
      </c>
      <c r="I40">
        <f>(12/I38)*E39</f>
        <v>28.579925044549302</v>
      </c>
      <c r="J40" s="1" t="s">
        <v>55</v>
      </c>
    </row>
    <row r="41" spans="1:10" ht="15">
      <c r="A41" s="12" t="s">
        <v>52</v>
      </c>
      <c r="C41" s="12">
        <f>ROUNDDOWN(C40,0)</f>
        <v>76</v>
      </c>
      <c r="D41" s="12" t="s">
        <v>55</v>
      </c>
      <c r="E41" s="16"/>
      <c r="F41" s="17">
        <f>(ROUNDDOWN(F40,0))</f>
        <v>44</v>
      </c>
      <c r="G41" s="12" t="s">
        <v>55</v>
      </c>
      <c r="H41" s="16"/>
      <c r="I41" s="17">
        <f>(ROUNDDOWN(I40,0))</f>
        <v>28</v>
      </c>
      <c r="J41" s="12" t="s">
        <v>55</v>
      </c>
    </row>
    <row r="42" spans="2:7" ht="15.75">
      <c r="B42" s="11"/>
      <c r="C42" s="11"/>
      <c r="G42" s="12"/>
    </row>
    <row r="43" spans="1:7" ht="15.75">
      <c r="A43" s="11" t="s">
        <v>35</v>
      </c>
      <c r="B43" s="11"/>
      <c r="G43" s="12"/>
    </row>
    <row r="44" spans="1:7" ht="15">
      <c r="A44" s="7" t="s">
        <v>36</v>
      </c>
      <c r="B44">
        <v>0.0018</v>
      </c>
      <c r="G44" s="12"/>
    </row>
    <row r="45" spans="1:7" ht="15">
      <c r="A45" s="1" t="s">
        <v>30</v>
      </c>
      <c r="B45">
        <f>B44*C9*12</f>
        <v>0.1296</v>
      </c>
      <c r="C45" s="1" t="s">
        <v>32</v>
      </c>
      <c r="G45" s="12"/>
    </row>
    <row r="46" spans="1:7" ht="15">
      <c r="A46" s="12" t="s">
        <v>49</v>
      </c>
      <c r="B46" s="12">
        <v>3</v>
      </c>
      <c r="D46" s="1" t="s">
        <v>50</v>
      </c>
      <c r="E46">
        <f>(3.1428571/4)*(B46/8)*(B46/8)</f>
        <v>0.11049106992187499</v>
      </c>
      <c r="G46" s="12"/>
    </row>
    <row r="47" spans="1:7" ht="15">
      <c r="A47" s="1" t="s">
        <v>51</v>
      </c>
      <c r="B47">
        <f>(12/B45)*E46</f>
        <v>10.230654622395832</v>
      </c>
      <c r="D47" s="15" t="s">
        <v>53</v>
      </c>
      <c r="F47" s="17">
        <f>(ROUNDDOWN(B47,0))</f>
        <v>10</v>
      </c>
      <c r="G47" s="12" t="s">
        <v>55</v>
      </c>
    </row>
    <row r="48" ht="12.75">
      <c r="A48" s="1"/>
    </row>
    <row r="49" ht="15.75">
      <c r="A49" s="11" t="s">
        <v>37</v>
      </c>
    </row>
    <row r="50" spans="1:6" ht="15.75">
      <c r="A50" s="5" t="s">
        <v>38</v>
      </c>
      <c r="B50">
        <f>(1.15*(D18*B3/2))-(D18*G9/12)</f>
        <v>0.612125</v>
      </c>
      <c r="C50" s="1" t="s">
        <v>39</v>
      </c>
      <c r="F50" s="21"/>
    </row>
    <row r="51" spans="1:8" ht="12.75">
      <c r="A51" s="1" t="s">
        <v>40</v>
      </c>
      <c r="B51">
        <f>2*SQRT(B5)*12*G9</f>
        <v>207.84609690826528</v>
      </c>
      <c r="C51" s="1" t="s">
        <v>39</v>
      </c>
      <c r="F51" s="5"/>
      <c r="G51" s="5"/>
      <c r="H51" s="5"/>
    </row>
    <row r="52" spans="1:9" ht="12.75">
      <c r="A52" s="5" t="s">
        <v>41</v>
      </c>
      <c r="B52">
        <f>0.85*B51</f>
        <v>176.6691823720255</v>
      </c>
      <c r="C52" s="1" t="s">
        <v>39</v>
      </c>
      <c r="E52" s="22"/>
      <c r="F52" s="1"/>
      <c r="G52" s="1"/>
      <c r="H52" s="1"/>
      <c r="I52" s="1"/>
    </row>
    <row r="53" spans="1:9" ht="12.75">
      <c r="A53" s="1" t="s">
        <v>38</v>
      </c>
      <c r="B53" s="1" t="s">
        <v>46</v>
      </c>
      <c r="C53" s="3" t="s">
        <v>41</v>
      </c>
      <c r="E53" s="23"/>
      <c r="F53" s="1"/>
      <c r="G53" s="1"/>
      <c r="H53" s="1"/>
      <c r="I53" s="1"/>
    </row>
    <row r="54" spans="1:9" ht="12.75">
      <c r="A54" s="1" t="s">
        <v>48</v>
      </c>
      <c r="B54" t="s">
        <v>47</v>
      </c>
      <c r="E54" s="23"/>
      <c r="F54" s="1"/>
      <c r="G54" s="1"/>
      <c r="H54" s="1"/>
      <c r="I54" s="1"/>
    </row>
    <row r="55" spans="5:9" ht="12.75">
      <c r="E55" s="23"/>
      <c r="F55" s="1"/>
      <c r="G55" s="1"/>
      <c r="H55" s="1"/>
      <c r="I55" s="1"/>
    </row>
    <row r="56" spans="5:9" ht="12.75">
      <c r="E56" s="23"/>
      <c r="F56" s="1"/>
      <c r="G56" s="1"/>
      <c r="H56" s="1"/>
      <c r="I56" s="1"/>
    </row>
    <row r="57" spans="5:9" ht="12.75">
      <c r="E57" s="23"/>
      <c r="F57" s="3"/>
      <c r="G57" s="3"/>
      <c r="H57" s="3"/>
      <c r="I57" s="3"/>
    </row>
    <row r="58" spans="5:9" ht="12.75">
      <c r="E58" s="5"/>
      <c r="F58" s="13"/>
      <c r="G58" s="13"/>
      <c r="H58" s="13"/>
      <c r="I58" s="5"/>
    </row>
    <row r="61" ht="15.75">
      <c r="F61" s="21"/>
    </row>
    <row r="62" spans="6:8" ht="12.75">
      <c r="F62" s="5"/>
      <c r="G62" s="5"/>
      <c r="H62" s="5"/>
    </row>
    <row r="63" spans="5:9" ht="12.75">
      <c r="E63" s="22"/>
      <c r="F63" s="1"/>
      <c r="G63" s="1"/>
      <c r="H63" s="1"/>
      <c r="I63" s="1"/>
    </row>
    <row r="64" spans="5:9" ht="12.75">
      <c r="E64" s="23"/>
      <c r="F64" s="1"/>
      <c r="G64" s="1"/>
      <c r="H64" s="1"/>
      <c r="I64" s="1"/>
    </row>
    <row r="65" spans="5:9" ht="12.75">
      <c r="E65" s="23"/>
      <c r="F65" s="1"/>
      <c r="G65" s="1"/>
      <c r="H65" s="1"/>
      <c r="I65" s="1"/>
    </row>
    <row r="66" spans="5:9" ht="12.75">
      <c r="E66" s="23"/>
      <c r="F66" s="1"/>
      <c r="G66" s="1"/>
      <c r="H66" s="1"/>
      <c r="I66" s="1"/>
    </row>
    <row r="67" spans="5:9" ht="12.75">
      <c r="E67" s="23"/>
      <c r="F67" s="1"/>
      <c r="G67" s="1"/>
      <c r="H67" s="1"/>
      <c r="I67" s="1"/>
    </row>
    <row r="68" spans="5:9" ht="12.75">
      <c r="E68" s="23"/>
      <c r="F68" s="3"/>
      <c r="G68" s="3"/>
      <c r="H68" s="3"/>
      <c r="I68" s="3"/>
    </row>
    <row r="69" spans="5:9" ht="12.75">
      <c r="E69" s="5"/>
      <c r="F69" s="13"/>
      <c r="G69" s="13"/>
      <c r="H69" s="13"/>
      <c r="I69" s="5"/>
    </row>
  </sheetData>
  <printOptions/>
  <pageMargins left="0.5" right="0.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Regent</dc:creator>
  <cp:keywords/>
  <dc:description/>
  <cp:lastModifiedBy>dasdsaf</cp:lastModifiedBy>
  <cp:lastPrinted>2002-12-20T00:32:15Z</cp:lastPrinted>
  <dcterms:created xsi:type="dcterms:W3CDTF">2002-12-19T19:49:15Z</dcterms:created>
  <dcterms:modified xsi:type="dcterms:W3CDTF">2003-10-20T00:29:43Z</dcterms:modified>
  <cp:category/>
  <cp:version/>
  <cp:contentType/>
  <cp:contentStatus/>
</cp:coreProperties>
</file>