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<sst xmlns="http://schemas.openxmlformats.org/spreadsheetml/2006/main" count="61" uniqueCount="54">
  <si>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Design Of One Way Slab</t>
  </si>
  <si>
    <t>Formulas in Text Format</t>
  </si>
  <si>
    <t>Coefficient for negative moments in slabs</t>
  </si>
  <si>
    <t>Ma (neg)=Ca,(neg)*w*(la)^2</t>
  </si>
  <si>
    <t>Mb (neg)=Cb,(neg)*w*(lb)^2</t>
  </si>
  <si>
    <t>Where w=</t>
  </si>
  <si>
    <t>Total uniform dead+live load</t>
  </si>
  <si>
    <t>La=</t>
  </si>
  <si>
    <t>Length of shorter side</t>
  </si>
  <si>
    <t>Lb=</t>
  </si>
  <si>
    <t>Length of longer side</t>
  </si>
  <si>
    <t>m=</t>
  </si>
  <si>
    <t>La/Lb</t>
  </si>
  <si>
    <t>Input Data (Coloured Only)</t>
  </si>
  <si>
    <t>L.L=</t>
  </si>
  <si>
    <t>Psf</t>
  </si>
  <si>
    <t>Fc'=</t>
  </si>
  <si>
    <t>Psi</t>
  </si>
  <si>
    <t>Fy=</t>
  </si>
  <si>
    <t>Case=</t>
  </si>
  <si>
    <t>Table-1</t>
  </si>
  <si>
    <t>Minimum Slab Thickness</t>
  </si>
  <si>
    <t>Simply Supported</t>
  </si>
  <si>
    <t>Case-1</t>
  </si>
  <si>
    <t>One End Continous</t>
  </si>
  <si>
    <t>Case-2</t>
  </si>
  <si>
    <t>Both End Continous</t>
  </si>
  <si>
    <t>Case-3</t>
  </si>
  <si>
    <t>Cantilever</t>
  </si>
  <si>
    <t>Case-4</t>
  </si>
  <si>
    <t>Span=</t>
  </si>
  <si>
    <t>Ft</t>
  </si>
  <si>
    <t>D.L=</t>
  </si>
  <si>
    <t>Solution</t>
  </si>
  <si>
    <t>Thickness Of Slab</t>
  </si>
  <si>
    <t>Inch</t>
  </si>
  <si>
    <t>Use h=</t>
  </si>
  <si>
    <t>Load Calculations</t>
  </si>
  <si>
    <t>Self Load Of Slab</t>
  </si>
  <si>
    <t>Dead Load On Slab</t>
  </si>
  <si>
    <t>Live Load On slab</t>
  </si>
  <si>
    <t xml:space="preserve">Total Load </t>
  </si>
  <si>
    <t>Left</t>
  </si>
  <si>
    <t>Moments</t>
  </si>
  <si>
    <t>Rn</t>
  </si>
  <si>
    <t>m</t>
  </si>
  <si>
    <t>2mRn/Fy</t>
  </si>
  <si>
    <t>Rho</t>
  </si>
  <si>
    <t>As</t>
  </si>
  <si>
    <t>Bar Dia</t>
  </si>
  <si>
    <t>Spacing</t>
  </si>
  <si>
    <t>Moment Factor</t>
  </si>
  <si>
    <t>Lb-Ft</t>
  </si>
  <si>
    <t>case-3</t>
  </si>
</sst>
</file>

<file path=xl/styles.xml><?xml version="1.0" encoding="utf-8"?>
<styleSheet xmlns="http://schemas.openxmlformats.org/spreadsheetml/2006/main">
  <numFmts count="2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_(* #,##0_);_(* \(#,##0\);_(* &quot;-&quot;??_);_(@_)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76" fontId="0" fillId="0" borderId="13" xfId="42" applyNumberFormat="1" applyFont="1" applyBorder="1" applyAlignment="1">
      <alignment/>
    </xf>
    <xf numFmtId="1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4" fontId="0" fillId="0" borderId="15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5" fontId="0" fillId="0" borderId="17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16" borderId="12" xfId="0" applyFill="1" applyBorder="1" applyAlignment="1">
      <alignment/>
    </xf>
    <xf numFmtId="175" fontId="0" fillId="16" borderId="17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34.7109375" style="0" bestFit="1" customWidth="1"/>
  </cols>
  <sheetData>
    <row r="1" ht="12.75">
      <c r="A1" t="s">
        <v>0</v>
      </c>
    </row>
    <row r="3" spans="1:9" ht="12.75">
      <c r="A3" s="1" t="s">
        <v>1</v>
      </c>
      <c r="I3" s="2"/>
    </row>
    <row r="4" spans="1:18" ht="12.75">
      <c r="A4" t="s">
        <v>2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12.75">
      <c r="A5" t="s">
        <v>3</v>
      </c>
    </row>
    <row r="6" ht="12.75">
      <c r="A6" t="s">
        <v>4</v>
      </c>
    </row>
    <row r="8" spans="1:2" ht="12.75">
      <c r="A8" t="s">
        <v>5</v>
      </c>
      <c r="B8" t="s">
        <v>6</v>
      </c>
    </row>
    <row r="9" spans="1:2" ht="12.75">
      <c r="A9" t="s">
        <v>7</v>
      </c>
      <c r="B9" t="s">
        <v>8</v>
      </c>
    </row>
    <row r="10" spans="1:2" ht="12.75">
      <c r="A10" t="s">
        <v>9</v>
      </c>
      <c r="B10" t="s">
        <v>10</v>
      </c>
    </row>
    <row r="11" spans="1:2" ht="12.75">
      <c r="A11" t="s">
        <v>11</v>
      </c>
      <c r="B11" t="s">
        <v>12</v>
      </c>
    </row>
    <row r="15" ht="12.75">
      <c r="A15" s="2" t="s">
        <v>13</v>
      </c>
    </row>
    <row r="16" spans="1:3" ht="12.75">
      <c r="A16" s="16" t="s">
        <v>30</v>
      </c>
      <c r="B16" s="16">
        <v>6.25</v>
      </c>
      <c r="C16" t="s">
        <v>31</v>
      </c>
    </row>
    <row r="17" spans="1:3" ht="12.75">
      <c r="A17" s="16" t="s">
        <v>14</v>
      </c>
      <c r="B17" s="16">
        <v>40</v>
      </c>
      <c r="C17" t="s">
        <v>15</v>
      </c>
    </row>
    <row r="18" spans="1:2" ht="12.75">
      <c r="A18" s="16" t="s">
        <v>32</v>
      </c>
      <c r="B18" s="16">
        <v>65</v>
      </c>
    </row>
    <row r="19" spans="1:3" ht="12.75">
      <c r="A19" s="16" t="s">
        <v>16</v>
      </c>
      <c r="B19" s="16">
        <v>3000</v>
      </c>
      <c r="C19" t="s">
        <v>17</v>
      </c>
    </row>
    <row r="20" spans="1:3" ht="12.75">
      <c r="A20" s="16" t="s">
        <v>18</v>
      </c>
      <c r="B20" s="16">
        <v>40000</v>
      </c>
      <c r="C20" t="s">
        <v>17</v>
      </c>
    </row>
    <row r="21" spans="1:2" ht="12.75">
      <c r="A21" s="16" t="s">
        <v>19</v>
      </c>
      <c r="B21" s="17" t="s">
        <v>53</v>
      </c>
    </row>
    <row r="22" spans="1:2" ht="12.75">
      <c r="A22" s="4"/>
      <c r="B22" s="4"/>
    </row>
    <row r="25" ht="12.75">
      <c r="A25" t="s">
        <v>33</v>
      </c>
    </row>
    <row r="26" spans="1:3" ht="12.75">
      <c r="A26" s="1" t="s">
        <v>34</v>
      </c>
      <c r="B26">
        <f>IF(B21=Sheet2!B4,B16/Sheet2!C4,IF(B21=Sheet2!B5,B16/Sheet2!C5,IF(B21=Sheet2!B6,B16/Sheet2!C6,B16/Sheet2!C7)))</f>
        <v>0.22321428571428573</v>
      </c>
      <c r="C26" t="s">
        <v>31</v>
      </c>
    </row>
    <row r="27" spans="2:3" ht="12.75">
      <c r="B27">
        <f>B26*12</f>
        <v>2.678571428571429</v>
      </c>
      <c r="C27" t="s">
        <v>35</v>
      </c>
    </row>
    <row r="28" spans="1:2" ht="12.75">
      <c r="A28" s="16" t="s">
        <v>36</v>
      </c>
      <c r="B28" s="16">
        <v>5.5</v>
      </c>
    </row>
    <row r="30" ht="12.75">
      <c r="A30" s="1" t="s">
        <v>37</v>
      </c>
    </row>
    <row r="32" spans="1:3" ht="12.75">
      <c r="A32" t="s">
        <v>38</v>
      </c>
      <c r="B32">
        <f>(B28*150/12)*1.4</f>
        <v>96.25</v>
      </c>
      <c r="C32" t="s">
        <v>15</v>
      </c>
    </row>
    <row r="33" spans="1:3" ht="12.75">
      <c r="A33" t="s">
        <v>39</v>
      </c>
      <c r="B33">
        <f>B18*1.4</f>
        <v>91</v>
      </c>
      <c r="C33" t="s">
        <v>15</v>
      </c>
    </row>
    <row r="34" spans="1:3" ht="12.75">
      <c r="A34" t="s">
        <v>40</v>
      </c>
      <c r="B34">
        <f>1.7*B17</f>
        <v>68</v>
      </c>
      <c r="C34" t="s">
        <v>15</v>
      </c>
    </row>
    <row r="36" spans="1:3" ht="12.75">
      <c r="A36" t="s">
        <v>41</v>
      </c>
      <c r="B36">
        <f>SUM(B32:B35)</f>
        <v>255.25</v>
      </c>
      <c r="C36" t="s">
        <v>15</v>
      </c>
    </row>
    <row r="37" spans="1:2" ht="12.75">
      <c r="A37" t="s">
        <v>51</v>
      </c>
      <c r="B37">
        <v>8</v>
      </c>
    </row>
    <row r="38" spans="1:3" ht="12.75">
      <c r="A38" t="s">
        <v>43</v>
      </c>
      <c r="B38">
        <f>(B36*(B16)^2)/B37</f>
        <v>1246.337890625</v>
      </c>
      <c r="C38" t="s">
        <v>52</v>
      </c>
    </row>
    <row r="40" ht="13.5" thickBot="1"/>
    <row r="41" spans="1:2" ht="13.5" thickTop="1">
      <c r="A41" s="5"/>
      <c r="B41" s="6" t="s">
        <v>42</v>
      </c>
    </row>
    <row r="42" spans="1:2" ht="12.75">
      <c r="A42" s="7" t="s">
        <v>43</v>
      </c>
      <c r="B42" s="8">
        <f>B38*12</f>
        <v>14956.0546875</v>
      </c>
    </row>
    <row r="43" spans="1:2" ht="12.75">
      <c r="A43" s="7" t="s">
        <v>44</v>
      </c>
      <c r="B43" s="9">
        <f>B42/(0.9*12*($B$28-1)^2)</f>
        <v>68.38616683813443</v>
      </c>
    </row>
    <row r="44" spans="1:2" ht="12.75">
      <c r="A44" s="7" t="s">
        <v>45</v>
      </c>
      <c r="B44" s="9">
        <f>$B$20/(0.85*$B$19)</f>
        <v>15.686274509803921</v>
      </c>
    </row>
    <row r="45" spans="1:2" ht="12.75">
      <c r="A45" s="7" t="s">
        <v>46</v>
      </c>
      <c r="B45" s="10">
        <f>2*B44*B43/$B$20</f>
        <v>0.05363620928481131</v>
      </c>
    </row>
    <row r="46" spans="1:2" ht="12.75">
      <c r="A46" s="7" t="s">
        <v>47</v>
      </c>
      <c r="B46" s="10">
        <f>(1/B44)*(1-(1-B45)^0.5)</f>
        <v>0.00173321523004077</v>
      </c>
    </row>
    <row r="47" spans="1:2" ht="13.5" thickBot="1">
      <c r="A47" s="11" t="s">
        <v>48</v>
      </c>
      <c r="B47" s="12">
        <f>B46*12*($B$28-1)</f>
        <v>0.09359362242220158</v>
      </c>
    </row>
    <row r="48" ht="14.25" thickBot="1" thickTop="1"/>
    <row r="49" spans="1:2" ht="13.5" thickTop="1">
      <c r="A49" s="13" t="s">
        <v>49</v>
      </c>
      <c r="B49" s="14" t="s">
        <v>50</v>
      </c>
    </row>
    <row r="50" spans="1:2" ht="12.75">
      <c r="A50" s="18">
        <v>3</v>
      </c>
      <c r="B50" s="19">
        <f>((3.148)*(A50/8)^2/4)*12/$B$47</f>
        <v>14.18966875765423</v>
      </c>
    </row>
    <row r="51" spans="1:2" ht="12.75">
      <c r="A51" s="18">
        <v>4</v>
      </c>
      <c r="B51" s="19">
        <f>((3.148)*(A51/8)^2/4)*12/$B$47</f>
        <v>25.226077791385297</v>
      </c>
    </row>
    <row r="52" spans="1:2" ht="12.75">
      <c r="A52" s="7">
        <v>5</v>
      </c>
      <c r="B52" s="15">
        <f aca="true" t="shared" si="0" ref="B52:B57">((3.148)*(A52/8)^2/4)*12/$B$47</f>
        <v>39.415746549039525</v>
      </c>
    </row>
    <row r="53" spans="1:2" ht="12.75">
      <c r="A53" s="7">
        <v>6</v>
      </c>
      <c r="B53" s="15">
        <f t="shared" si="0"/>
        <v>56.75867503061692</v>
      </c>
    </row>
    <row r="54" spans="1:2" ht="12.75">
      <c r="A54" s="7">
        <v>7</v>
      </c>
      <c r="B54" s="15">
        <f t="shared" si="0"/>
        <v>77.25486323611747</v>
      </c>
    </row>
    <row r="55" spans="1:2" ht="12.75">
      <c r="A55" s="7">
        <v>8</v>
      </c>
      <c r="B55" s="15">
        <f t="shared" si="0"/>
        <v>100.90431116554119</v>
      </c>
    </row>
    <row r="56" spans="1:2" ht="12.75">
      <c r="A56" s="7">
        <v>9</v>
      </c>
      <c r="B56" s="15">
        <f t="shared" si="0"/>
        <v>127.70701881888805</v>
      </c>
    </row>
    <row r="57" spans="1:2" ht="13.5" thickBot="1">
      <c r="A57" s="11">
        <v>10</v>
      </c>
      <c r="B57" s="15">
        <f t="shared" si="0"/>
        <v>157.6629861961581</v>
      </c>
    </row>
    <row r="58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1.8515625" style="0" bestFit="1" customWidth="1"/>
  </cols>
  <sheetData>
    <row r="1" ht="12.75">
      <c r="A1" t="s">
        <v>20</v>
      </c>
    </row>
    <row r="2" ht="12.75">
      <c r="A2" s="2" t="s">
        <v>21</v>
      </c>
    </row>
    <row r="4" spans="1:3" ht="12.75">
      <c r="A4" t="s">
        <v>22</v>
      </c>
      <c r="B4" t="s">
        <v>23</v>
      </c>
      <c r="C4">
        <v>20</v>
      </c>
    </row>
    <row r="5" spans="1:3" ht="12.75">
      <c r="A5" t="s">
        <v>24</v>
      </c>
      <c r="B5" t="s">
        <v>25</v>
      </c>
      <c r="C5">
        <v>24</v>
      </c>
    </row>
    <row r="6" spans="1:3" ht="12.75">
      <c r="A6" t="s">
        <v>26</v>
      </c>
      <c r="B6" t="s">
        <v>27</v>
      </c>
      <c r="C6">
        <v>28</v>
      </c>
    </row>
    <row r="7" spans="1:3" ht="12.75">
      <c r="A7" t="s">
        <v>28</v>
      </c>
      <c r="B7" t="s">
        <v>29</v>
      </c>
      <c r="C7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SHEZ</dc:creator>
  <cp:keywords/>
  <dc:description/>
  <cp:lastModifiedBy>alfadel co</cp:lastModifiedBy>
  <dcterms:created xsi:type="dcterms:W3CDTF">2000-09-07T10:34:13Z</dcterms:created>
  <dcterms:modified xsi:type="dcterms:W3CDTF">2012-10-10T19:11:25Z</dcterms:modified>
  <cp:category/>
  <cp:version/>
  <cp:contentType/>
  <cp:contentStatus/>
</cp:coreProperties>
</file>